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4 TRIM 2021 PUB TRIM/"/>
    </mc:Choice>
  </mc:AlternateContent>
  <xr:revisionPtr revIDLastSave="31" documentId="8_{28C0C5E6-0B73-4A50-B037-1AAF348E53E7}" xr6:coauthVersionLast="47" xr6:coauthVersionMax="47" xr10:uidLastSave="{11F0061A-C2CC-4A84-BC62-A26CA9E1C9FE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31" i="1"/>
  <c r="F42" i="1"/>
  <c r="F41" i="1" s="1"/>
  <c r="F46" i="1"/>
  <c r="F22" i="1" l="1"/>
  <c r="J39" i="1"/>
  <c r="J40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16" i="1"/>
  <c r="J17" i="1"/>
  <c r="J18" i="1"/>
  <c r="J19" i="1"/>
  <c r="J20" i="1"/>
  <c r="J21" i="1"/>
  <c r="J15" i="1"/>
  <c r="H14" i="1" l="1"/>
  <c r="H13" i="1" s="1"/>
  <c r="G31" i="1" l="1"/>
  <c r="H31" i="1"/>
  <c r="I31" i="1"/>
  <c r="G23" i="1"/>
  <c r="G22" i="1" s="1"/>
  <c r="H23" i="1"/>
  <c r="I23" i="1"/>
  <c r="I22" i="1" s="1"/>
  <c r="H42" i="1"/>
  <c r="H41" i="1" s="1"/>
  <c r="I42" i="1"/>
  <c r="I41" i="1" s="1"/>
  <c r="G42" i="1"/>
  <c r="G14" i="1"/>
  <c r="G13" i="1" s="1"/>
  <c r="I14" i="1"/>
  <c r="I13" i="1" s="1"/>
  <c r="J43" i="1"/>
  <c r="J42" i="1"/>
  <c r="J41" i="1" s="1"/>
  <c r="M41" i="1" s="1"/>
  <c r="N41" i="1" s="1"/>
  <c r="G41" i="1"/>
  <c r="J47" i="1"/>
  <c r="J46" i="1" s="1"/>
  <c r="J45" i="1" s="1"/>
  <c r="G46" i="1"/>
  <c r="G45" i="1" s="1"/>
  <c r="H46" i="1"/>
  <c r="H45" i="1" s="1"/>
  <c r="I46" i="1"/>
  <c r="I45" i="1" s="1"/>
  <c r="F14" i="1"/>
  <c r="F13" i="1" s="1"/>
  <c r="H22" i="1" l="1"/>
  <c r="H12" i="1" s="1"/>
  <c r="N22" i="1"/>
  <c r="I12" i="1"/>
  <c r="I11" i="1" s="1"/>
  <c r="H11" i="1"/>
  <c r="J31" i="1"/>
  <c r="M31" i="1" s="1"/>
  <c r="J23" i="1"/>
  <c r="M23" i="1" s="1"/>
  <c r="G12" i="1"/>
  <c r="G11" i="1" s="1"/>
  <c r="N23" i="1"/>
  <c r="J14" i="1"/>
  <c r="J13" i="1" s="1"/>
  <c r="F12" i="1"/>
  <c r="J22" i="1" l="1"/>
  <c r="M22" i="1" s="1"/>
  <c r="F11" i="1"/>
  <c r="J12" i="1" l="1"/>
  <c r="J11" i="1" s="1"/>
</calcChain>
</file>

<file path=xl/sharedStrings.xml><?xml version="1.0" encoding="utf-8"?>
<sst xmlns="http://schemas.openxmlformats.org/spreadsheetml/2006/main" count="79" uniqueCount="77">
  <si>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</si>
  <si>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</si>
  <si>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</si>
  <si>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</si>
  <si>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</si>
  <si>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</si>
  <si>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</si>
  <si>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</si>
  <si>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</si>
  <si>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</si>
  <si>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</si>
  <si>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</si>
  <si>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</si>
  <si>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</si>
  <si>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</si>
  <si>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</si>
  <si>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</si>
  <si>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</si>
  <si>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</si>
  <si>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</si>
  <si>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</si>
  <si>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</si>
  <si>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</si>
  <si>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</si>
  <si>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</si>
  <si>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</si>
  <si>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</si>
  <si>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</si>
  <si>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</si>
  <si>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</si>
  <si>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</si>
  <si>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</si>
  <si>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</si>
  <si>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</si>
  <si>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</si>
  <si>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</si>
  <si>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</si>
  <si>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</si>
  <si>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</si>
  <si>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</si>
  <si>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</si>
  <si>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</si>
  <si>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</si>
  <si>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</si>
  <si>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</si>
  <si>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</si>
  <si>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</si>
  <si>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</si>
  <si>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</si>
  <si>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</si>
  <si>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</si>
  <si>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</si>
  <si>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</si>
  <si>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</si>
  <si>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</si>
  <si>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</si>
  <si>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</si>
  <si>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</si>
  <si>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</si>
  <si>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</si>
  <si>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</si>
  <si>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</si>
  <si>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</si>
  <si>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</si>
  <si>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</si>
  <si>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</si>
  <si>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Bienes muebles, Inmuebles e intangibles</t>
  </si>
  <si>
    <t>Maquinaria, otros equipos y herramientas</t>
  </si>
  <si>
    <t>Servicios de comunicación social y publicidad</t>
  </si>
  <si>
    <t>Gasto De Operación</t>
  </si>
  <si>
    <t>2000</t>
  </si>
  <si>
    <t>Materiales y suministros</t>
  </si>
  <si>
    <t>3000</t>
  </si>
  <si>
    <t>Servicios generales</t>
  </si>
  <si>
    <t>Servicios Personales</t>
  </si>
  <si>
    <t>DEL 1 DE ENERO AL 31 DE DICIEMBRE DE 2022</t>
  </si>
  <si>
    <t>DATOS PREELIMINARES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</si>
</sst>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0.0%"/>
  </numFmts>
  <fonts count="9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7" fillId="2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7" zoomScale="115" zoomScaleNormal="115" workbookViewId="0">
      <pane ySplit="1425" activePane="bottomLeft"/>
      <selection activeCell="D8" sqref="D8:E8"/>
      <selection pane="bottomLeft" activeCell="B8" sqref="B8:E8"/>
    </sheetView>
  </sheetViews>
  <sheetFormatPr baseColWidth="10" defaultColWidth="9.140625" defaultRowHeight="12.75"/>
  <cols>
    <col min="1" max="1" width="4.140625" customWidth="1"/>
    <col min="2" max="2" width="1.7109375" customWidth="1"/>
    <col min="3" max="4" width="4.140625" customWidth="1"/>
    <col min="5" max="5" width="51.5703125" customWidth="1"/>
    <col min="6" max="10" width="16" customWidth="1"/>
    <col min="11" max="11" width="4.140625" customWidth="1"/>
  </cols>
  <sheetData>
    <row r="1" spans="1:15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2" customHeight="1">
      <c r="A2" s="1"/>
      <c r="B2" s="27" t="s">
        <v>75</v>
      </c>
      <c r="C2" s="27"/>
      <c r="D2" s="27"/>
      <c r="E2" s="27"/>
      <c r="F2" s="27"/>
      <c r="G2" s="27"/>
      <c r="H2" s="27"/>
      <c r="I2" s="27"/>
      <c r="J2" s="27"/>
      <c r="K2" s="1"/>
    </row>
    <row r="3" spans="1:15" ht="12" customHeight="1">
      <c r="A3" s="1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1"/>
    </row>
    <row r="4" spans="1:15" ht="12" customHeight="1">
      <c r="A4" s="1"/>
      <c r="B4" s="27" t="s">
        <v>1</v>
      </c>
      <c r="C4" s="27"/>
      <c r="D4" s="27"/>
      <c r="E4" s="27"/>
      <c r="F4" s="27"/>
      <c r="G4" s="27"/>
      <c r="H4" s="27"/>
      <c r="I4" s="27"/>
      <c r="J4" s="27"/>
      <c r="K4" s="1"/>
    </row>
    <row r="5" spans="1:15" ht="12" customHeight="1">
      <c r="A5" s="1"/>
      <c r="B5" s="27" t="s">
        <v>2</v>
      </c>
      <c r="C5" s="27"/>
      <c r="D5" s="27"/>
      <c r="E5" s="27"/>
      <c r="F5" s="27"/>
      <c r="G5" s="27"/>
      <c r="H5" s="27"/>
      <c r="I5" s="27"/>
      <c r="J5" s="27"/>
      <c r="K5" s="1"/>
    </row>
    <row r="6" spans="1:15" ht="12" customHeight="1">
      <c r="A6" s="1"/>
      <c r="B6" s="27" t="s">
        <v>3</v>
      </c>
      <c r="C6" s="27"/>
      <c r="D6" s="27"/>
      <c r="E6" s="27"/>
      <c r="F6" s="27"/>
      <c r="G6" s="27"/>
      <c r="H6" s="27"/>
      <c r="I6" s="27"/>
      <c r="J6" s="27"/>
      <c r="K6" s="1"/>
    </row>
    <row r="7" spans="1:15" ht="12" customHeight="1">
      <c r="A7" s="1"/>
      <c r="B7" s="27" t="s">
        <v>76</v>
      </c>
      <c r="C7" s="27"/>
      <c r="D7" s="27"/>
      <c r="E7" s="27"/>
      <c r="F7" s="27"/>
      <c r="G7" s="27"/>
      <c r="H7" s="27"/>
      <c r="I7" s="27"/>
      <c r="J7" s="27"/>
      <c r="K7" s="1"/>
    </row>
    <row r="8" spans="1:15" ht="20.100000000000001" customHeight="1">
      <c r="A8" s="1"/>
      <c r="B8" s="25" t="s">
        <v>4</v>
      </c>
      <c r="C8" s="25"/>
      <c r="D8" s="25"/>
      <c r="E8" s="25"/>
      <c r="F8" s="26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1"/>
    </row>
    <row r="9" spans="1:15" ht="15" customHeight="1">
      <c r="A9" s="1"/>
      <c r="B9" s="2"/>
      <c r="C9" s="3"/>
      <c r="D9" s="23" t="s">
        <v>10</v>
      </c>
      <c r="E9" s="23"/>
      <c r="F9" s="26"/>
      <c r="G9" s="22"/>
      <c r="H9" s="22"/>
      <c r="I9" s="22"/>
      <c r="J9" s="22"/>
      <c r="K9" s="1"/>
    </row>
    <row r="10" spans="1:15" ht="15" customHeight="1">
      <c r="A10" s="1"/>
      <c r="B10" s="4"/>
      <c r="C10" s="5"/>
      <c r="D10" s="5"/>
      <c r="E10" s="6" t="s">
        <v>11</v>
      </c>
      <c r="F10" s="26"/>
      <c r="G10" s="22"/>
      <c r="H10" s="22"/>
      <c r="I10" s="22"/>
      <c r="J10" s="22"/>
      <c r="K10" s="1"/>
    </row>
    <row r="11" spans="1:15" ht="21.95" customHeight="1">
      <c r="A11" s="1"/>
      <c r="B11" s="24" t="s">
        <v>12</v>
      </c>
      <c r="C11" s="24"/>
      <c r="D11" s="24"/>
      <c r="E11" s="24"/>
      <c r="F11" s="7">
        <f>F12+F45</f>
        <v>204507151</v>
      </c>
      <c r="G11" s="7">
        <f>G12+G45</f>
        <v>230517498.69</v>
      </c>
      <c r="H11" s="7">
        <f>H12+H45</f>
        <v>0</v>
      </c>
      <c r="I11" s="7">
        <f>I12+I45</f>
        <v>179003021.61000001</v>
      </c>
      <c r="J11" s="7">
        <f>J12+J45</f>
        <v>51514477.079999983</v>
      </c>
      <c r="K11" s="1"/>
    </row>
    <row r="12" spans="1:15" ht="21.95" customHeight="1">
      <c r="A12" s="1"/>
      <c r="B12" s="24" t="s">
        <v>13</v>
      </c>
      <c r="C12" s="24"/>
      <c r="D12" s="24"/>
      <c r="E12" s="24"/>
      <c r="F12" s="7">
        <f>F13+F22+F41</f>
        <v>204507151</v>
      </c>
      <c r="G12" s="7">
        <f>G13+G22+G41</f>
        <v>230517498.69</v>
      </c>
      <c r="H12" s="7">
        <f>H13+H22+H41</f>
        <v>0</v>
      </c>
      <c r="I12" s="7">
        <f>I13+I22+I41</f>
        <v>179003021.61000001</v>
      </c>
      <c r="J12" s="7">
        <f>J13+J22+J41</f>
        <v>51514477.079999983</v>
      </c>
      <c r="K12" s="1"/>
      <c r="M12" s="19"/>
      <c r="N12" s="19"/>
    </row>
    <row r="13" spans="1:15" ht="17.100000000000001" customHeight="1">
      <c r="A13" s="1"/>
      <c r="B13" s="24" t="s">
        <v>74</v>
      </c>
      <c r="C13" s="24"/>
      <c r="D13" s="24"/>
      <c r="E13" s="24"/>
      <c r="F13" s="7">
        <f>F14</f>
        <v>97803162</v>
      </c>
      <c r="G13" s="7">
        <f>G14</f>
        <v>118314668.93000001</v>
      </c>
      <c r="H13" s="7">
        <f>H14</f>
        <v>0</v>
      </c>
      <c r="I13" s="7">
        <f>I14</f>
        <v>106259720.99999999</v>
      </c>
      <c r="J13" s="7">
        <f>J14</f>
        <v>12054947.930000003</v>
      </c>
      <c r="K13" s="1"/>
      <c r="M13" s="19"/>
      <c r="N13" s="19"/>
      <c r="O13" s="20"/>
    </row>
    <row r="14" spans="1:15" ht="17.100000000000001" customHeight="1">
      <c r="A14" s="1"/>
      <c r="B14" s="10"/>
      <c r="C14" s="11" t="s">
        <v>14</v>
      </c>
      <c r="D14" s="28" t="s">
        <v>15</v>
      </c>
      <c r="E14" s="28"/>
      <c r="F14" s="8">
        <f>SUM(F15:F21)</f>
        <v>97803162</v>
      </c>
      <c r="G14" s="8">
        <f>SUM(G15:G21)</f>
        <v>118314668.93000001</v>
      </c>
      <c r="H14" s="8">
        <f>SUM(H15:H21)</f>
        <v>0</v>
      </c>
      <c r="I14" s="8">
        <f>SUM(I15:I21)</f>
        <v>106259720.99999999</v>
      </c>
      <c r="J14" s="8">
        <f>SUM(J15:J21)</f>
        <v>12054947.930000003</v>
      </c>
      <c r="K14" s="1"/>
    </row>
    <row r="15" spans="1:15" ht="17.100000000000001" customHeight="1">
      <c r="A15" s="1"/>
      <c r="B15" s="10"/>
      <c r="C15" s="1"/>
      <c r="D15" s="11" t="s">
        <v>16</v>
      </c>
      <c r="E15" s="12" t="s">
        <v>17</v>
      </c>
      <c r="F15" s="8">
        <v>20217368</v>
      </c>
      <c r="G15" s="9">
        <v>25482470.130000003</v>
      </c>
      <c r="H15" s="9">
        <v>0</v>
      </c>
      <c r="I15" s="9">
        <v>25354954.859999999</v>
      </c>
      <c r="J15" s="9">
        <f>G15-I15-H15</f>
        <v>127515.27000000328</v>
      </c>
      <c r="K15" s="1"/>
    </row>
    <row r="16" spans="1:15" ht="17.100000000000001" customHeight="1">
      <c r="A16" s="1"/>
      <c r="B16" s="10"/>
      <c r="C16" s="1"/>
      <c r="D16" s="11" t="s">
        <v>18</v>
      </c>
      <c r="E16" s="12" t="s">
        <v>19</v>
      </c>
      <c r="F16" s="8">
        <v>38546678</v>
      </c>
      <c r="G16" s="9">
        <v>38546678</v>
      </c>
      <c r="H16" s="9">
        <v>0</v>
      </c>
      <c r="I16" s="9">
        <v>22922954.579999998</v>
      </c>
      <c r="J16" s="9">
        <f t="shared" ref="J16:J21" si="0">G16-I16-H16</f>
        <v>15623723.420000002</v>
      </c>
      <c r="K16" s="1"/>
    </row>
    <row r="17" spans="1:14" ht="17.100000000000001" customHeight="1">
      <c r="A17" s="1"/>
      <c r="B17" s="10"/>
      <c r="C17" s="1"/>
      <c r="D17" s="11" t="s">
        <v>20</v>
      </c>
      <c r="E17" s="12" t="s">
        <v>21</v>
      </c>
      <c r="F17" s="8">
        <v>4716881</v>
      </c>
      <c r="G17" s="9">
        <v>14224162.359999999</v>
      </c>
      <c r="H17" s="9">
        <v>0</v>
      </c>
      <c r="I17" s="9">
        <v>12761266.41</v>
      </c>
      <c r="J17" s="9">
        <f t="shared" si="0"/>
        <v>1462895.9499999993</v>
      </c>
      <c r="K17" s="1"/>
    </row>
    <row r="18" spans="1:14" ht="17.100000000000001" customHeight="1">
      <c r="A18" s="1"/>
      <c r="B18" s="10"/>
      <c r="C18" s="1"/>
      <c r="D18" s="11" t="s">
        <v>22</v>
      </c>
      <c r="E18" s="12" t="s">
        <v>23</v>
      </c>
      <c r="F18" s="8">
        <v>9035113</v>
      </c>
      <c r="G18" s="9">
        <v>11506778.059999999</v>
      </c>
      <c r="H18" s="9">
        <v>0</v>
      </c>
      <c r="I18" s="9">
        <v>16842722.030000001</v>
      </c>
      <c r="J18" s="9">
        <f t="shared" si="0"/>
        <v>-5335943.9700000025</v>
      </c>
      <c r="K18" s="1"/>
    </row>
    <row r="19" spans="1:14" ht="17.100000000000001" customHeight="1">
      <c r="A19" s="1"/>
      <c r="B19" s="10"/>
      <c r="C19" s="1"/>
      <c r="D19" s="11" t="s">
        <v>24</v>
      </c>
      <c r="E19" s="12" t="s">
        <v>25</v>
      </c>
      <c r="F19" s="8">
        <v>25235303</v>
      </c>
      <c r="G19" s="9">
        <v>28292709.670000002</v>
      </c>
      <c r="H19" s="9">
        <v>0</v>
      </c>
      <c r="I19" s="9">
        <v>28167771.41</v>
      </c>
      <c r="J19" s="9">
        <f t="shared" si="0"/>
        <v>124938.26000000164</v>
      </c>
      <c r="K19" s="1"/>
    </row>
    <row r="20" spans="1:14" ht="17.100000000000001" customHeight="1">
      <c r="A20" s="1"/>
      <c r="B20" s="10"/>
      <c r="C20" s="1"/>
      <c r="D20" s="11" t="s">
        <v>26</v>
      </c>
      <c r="E20" s="12" t="s">
        <v>27</v>
      </c>
      <c r="F20" s="8">
        <v>0</v>
      </c>
      <c r="G20" s="8">
        <v>0</v>
      </c>
      <c r="H20" s="9">
        <v>0</v>
      </c>
      <c r="I20" s="9">
        <v>0</v>
      </c>
      <c r="J20" s="9">
        <f t="shared" si="0"/>
        <v>0</v>
      </c>
      <c r="K20" s="1"/>
    </row>
    <row r="21" spans="1:14" ht="17.100000000000001" customHeight="1">
      <c r="A21" s="1"/>
      <c r="B21" s="10"/>
      <c r="C21" s="1"/>
      <c r="D21" s="11" t="s">
        <v>28</v>
      </c>
      <c r="E21" s="12" t="s">
        <v>29</v>
      </c>
      <c r="F21" s="8">
        <v>51819</v>
      </c>
      <c r="G21" s="9">
        <v>261870.70999999996</v>
      </c>
      <c r="H21" s="9">
        <v>0</v>
      </c>
      <c r="I21" s="9">
        <v>210051.71</v>
      </c>
      <c r="J21" s="9">
        <f t="shared" si="0"/>
        <v>51818.999999999971</v>
      </c>
      <c r="K21" s="1"/>
    </row>
    <row r="22" spans="1:14" ht="17.100000000000001" customHeight="1">
      <c r="A22" s="1"/>
      <c r="B22" s="24" t="s">
        <v>69</v>
      </c>
      <c r="C22" s="24"/>
      <c r="D22" s="24"/>
      <c r="E22" s="24"/>
      <c r="F22" s="7">
        <f>F23+F31</f>
        <v>106703989</v>
      </c>
      <c r="G22" s="7">
        <f>G23+G31</f>
        <v>112202829.75999999</v>
      </c>
      <c r="H22" s="7">
        <f>H23+H31</f>
        <v>0</v>
      </c>
      <c r="I22" s="7">
        <f>I23+I31</f>
        <v>72743300.610000014</v>
      </c>
      <c r="J22" s="7">
        <f>J23+J31</f>
        <v>39459529.149999984</v>
      </c>
      <c r="K22" s="1"/>
      <c r="M22" s="19">
        <f>J22/G22</f>
        <v>0.35168033849416513</v>
      </c>
      <c r="N22" s="19">
        <f>G22/F22</f>
        <v>1.0515336006791647</v>
      </c>
    </row>
    <row r="23" spans="1:14" ht="17.100000000000001" customHeight="1">
      <c r="A23" s="1"/>
      <c r="B23" s="10"/>
      <c r="C23" s="21" t="s">
        <v>70</v>
      </c>
      <c r="D23" s="31" t="s">
        <v>71</v>
      </c>
      <c r="E23" s="31"/>
      <c r="F23" s="7">
        <f>SUM(F24:F30)</f>
        <v>2424304</v>
      </c>
      <c r="G23" s="7">
        <f>SUM(G24:G30)</f>
        <v>1374563.3900000001</v>
      </c>
      <c r="H23" s="7">
        <f>SUM(H24:H30)</f>
        <v>0</v>
      </c>
      <c r="I23" s="7">
        <f>SUM(I24:I30)</f>
        <v>838089.81</v>
      </c>
      <c r="J23" s="7">
        <f>SUM(J24:J30)</f>
        <v>536473.58000000007</v>
      </c>
      <c r="K23" s="1"/>
      <c r="M23" s="19">
        <f>J23/G23</f>
        <v>0.39028653309324646</v>
      </c>
      <c r="N23" s="19">
        <f>G23/F23</f>
        <v>0.56699299675288251</v>
      </c>
    </row>
    <row r="24" spans="1:14" ht="17.100000000000001" customHeight="1">
      <c r="A24" s="1"/>
      <c r="B24" s="10"/>
      <c r="C24" s="1"/>
      <c r="D24" s="11" t="s">
        <v>30</v>
      </c>
      <c r="E24" s="12" t="s">
        <v>31</v>
      </c>
      <c r="F24" s="8">
        <v>193966</v>
      </c>
      <c r="G24" s="9">
        <v>33456</v>
      </c>
      <c r="H24" s="9">
        <v>0</v>
      </c>
      <c r="I24" s="9">
        <v>94071.760000000009</v>
      </c>
      <c r="J24" s="9">
        <f>G24-I24-H24</f>
        <v>-60615.760000000009</v>
      </c>
      <c r="K24" s="1"/>
    </row>
    <row r="25" spans="1:14" ht="17.100000000000001" customHeight="1">
      <c r="A25" s="1"/>
      <c r="B25" s="10"/>
      <c r="C25" s="1"/>
      <c r="D25" s="11" t="s">
        <v>32</v>
      </c>
      <c r="E25" s="12" t="s">
        <v>33</v>
      </c>
      <c r="F25" s="8">
        <v>493998</v>
      </c>
      <c r="G25" s="9">
        <v>470969</v>
      </c>
      <c r="H25" s="9">
        <v>0</v>
      </c>
      <c r="I25" s="9">
        <v>186300.82</v>
      </c>
      <c r="J25" s="9">
        <f t="shared" ref="J25:J30" si="1">G25-I25-H25</f>
        <v>284668.18</v>
      </c>
      <c r="K25" s="1"/>
    </row>
    <row r="26" spans="1:14" ht="17.100000000000001" customHeight="1">
      <c r="A26" s="1"/>
      <c r="B26" s="10"/>
      <c r="C26" s="1"/>
      <c r="D26" s="11" t="s">
        <v>34</v>
      </c>
      <c r="E26" s="12" t="s">
        <v>35</v>
      </c>
      <c r="F26" s="8">
        <v>280531</v>
      </c>
      <c r="G26" s="9">
        <v>175646.08000000002</v>
      </c>
      <c r="H26" s="9">
        <v>0</v>
      </c>
      <c r="I26" s="9">
        <v>245052.33</v>
      </c>
      <c r="J26" s="9">
        <f t="shared" si="1"/>
        <v>-69406.249999999971</v>
      </c>
      <c r="K26" s="1"/>
    </row>
    <row r="27" spans="1:14" ht="17.100000000000001" customHeight="1">
      <c r="A27" s="1"/>
      <c r="B27" s="10"/>
      <c r="C27" s="1"/>
      <c r="D27" s="11" t="s">
        <v>36</v>
      </c>
      <c r="E27" s="12" t="s">
        <v>37</v>
      </c>
      <c r="F27" s="8">
        <v>60176</v>
      </c>
      <c r="G27" s="9">
        <v>0</v>
      </c>
      <c r="H27" s="9">
        <v>0</v>
      </c>
      <c r="I27" s="9">
        <v>8189.76</v>
      </c>
      <c r="J27" s="9">
        <f t="shared" si="1"/>
        <v>-8189.76</v>
      </c>
      <c r="K27" s="1"/>
    </row>
    <row r="28" spans="1:14" ht="17.100000000000001" customHeight="1">
      <c r="A28" s="1"/>
      <c r="B28" s="10"/>
      <c r="C28" s="1"/>
      <c r="D28" s="11" t="s">
        <v>38</v>
      </c>
      <c r="E28" s="12" t="s">
        <v>39</v>
      </c>
      <c r="F28" s="8">
        <v>1083381</v>
      </c>
      <c r="G28" s="9">
        <v>694492.31</v>
      </c>
      <c r="H28" s="9">
        <v>0</v>
      </c>
      <c r="I28" s="9">
        <v>208526.03</v>
      </c>
      <c r="J28" s="9">
        <f t="shared" si="1"/>
        <v>485966.28</v>
      </c>
      <c r="K28" s="1"/>
    </row>
    <row r="29" spans="1:14" ht="17.100000000000001" customHeight="1">
      <c r="A29" s="1"/>
      <c r="B29" s="10"/>
      <c r="C29" s="1"/>
      <c r="D29" s="11" t="s">
        <v>40</v>
      </c>
      <c r="E29" s="12" t="s">
        <v>41</v>
      </c>
      <c r="F29" s="8">
        <v>250000</v>
      </c>
      <c r="G29" s="9">
        <v>0</v>
      </c>
      <c r="H29" s="9">
        <v>0</v>
      </c>
      <c r="I29" s="9">
        <v>2569.9899999999998</v>
      </c>
      <c r="J29" s="9">
        <f t="shared" si="1"/>
        <v>-2569.9899999999998</v>
      </c>
      <c r="K29" s="1"/>
    </row>
    <row r="30" spans="1:14" ht="17.100000000000001" customHeight="1">
      <c r="A30" s="1"/>
      <c r="B30" s="10"/>
      <c r="C30" s="1"/>
      <c r="D30" s="11" t="s">
        <v>42</v>
      </c>
      <c r="E30" s="12" t="s">
        <v>43</v>
      </c>
      <c r="F30" s="8">
        <v>62252</v>
      </c>
      <c r="G30" s="9">
        <v>0</v>
      </c>
      <c r="H30" s="9">
        <v>0</v>
      </c>
      <c r="I30" s="9">
        <v>93379.12</v>
      </c>
      <c r="J30" s="9">
        <f t="shared" si="1"/>
        <v>-93379.12</v>
      </c>
      <c r="K30" s="1"/>
    </row>
    <row r="31" spans="1:14" ht="17.100000000000001" customHeight="1">
      <c r="A31" s="1"/>
      <c r="B31" s="10"/>
      <c r="C31" s="21" t="s">
        <v>72</v>
      </c>
      <c r="D31" s="31" t="s">
        <v>73</v>
      </c>
      <c r="E31" s="31"/>
      <c r="F31" s="7">
        <f>SUM(F32:F40)</f>
        <v>104279685</v>
      </c>
      <c r="G31" s="7">
        <f>SUM(G32:G40)</f>
        <v>110828266.36999999</v>
      </c>
      <c r="H31" s="7">
        <f>SUM(H32:H40)</f>
        <v>0</v>
      </c>
      <c r="I31" s="7">
        <f>SUM(I32:I40)</f>
        <v>71905210.800000012</v>
      </c>
      <c r="J31" s="7">
        <f>SUM(J32:J40)</f>
        <v>38923055.569999985</v>
      </c>
      <c r="K31" s="1"/>
      <c r="M31" s="19">
        <f>J31/G31</f>
        <v>0.35120151965614466</v>
      </c>
    </row>
    <row r="32" spans="1:14" ht="17.100000000000001" customHeight="1">
      <c r="A32" s="1"/>
      <c r="B32" s="10"/>
      <c r="C32" s="1"/>
      <c r="D32" s="11" t="s">
        <v>46</v>
      </c>
      <c r="E32" s="12" t="s">
        <v>47</v>
      </c>
      <c r="F32" s="8">
        <v>7591629</v>
      </c>
      <c r="G32" s="9">
        <v>4024742.92</v>
      </c>
      <c r="H32" s="9">
        <v>0</v>
      </c>
      <c r="I32" s="9">
        <v>3229569.4800000004</v>
      </c>
      <c r="J32" s="9">
        <f>G32-I32-H32</f>
        <v>795173.43999999948</v>
      </c>
      <c r="K32" s="1"/>
    </row>
    <row r="33" spans="1:14" ht="17.100000000000001" customHeight="1">
      <c r="A33" s="1"/>
      <c r="B33" s="10"/>
      <c r="C33" s="1"/>
      <c r="D33" s="11" t="s">
        <v>48</v>
      </c>
      <c r="E33" s="12" t="s">
        <v>49</v>
      </c>
      <c r="F33" s="8">
        <v>35151164</v>
      </c>
      <c r="G33" s="9">
        <v>33718296</v>
      </c>
      <c r="H33" s="9">
        <v>0</v>
      </c>
      <c r="I33" s="9">
        <v>22662294.210000005</v>
      </c>
      <c r="J33" s="9">
        <f t="shared" ref="J33:J40" si="2">G33-I33-H33</f>
        <v>11056001.789999995</v>
      </c>
      <c r="K33" s="1"/>
    </row>
    <row r="34" spans="1:14" ht="17.100000000000001" customHeight="1">
      <c r="A34" s="1"/>
      <c r="B34" s="10"/>
      <c r="C34" s="1"/>
      <c r="D34" s="11" t="s">
        <v>50</v>
      </c>
      <c r="E34" s="12" t="s">
        <v>51</v>
      </c>
      <c r="F34" s="8">
        <v>48984621</v>
      </c>
      <c r="G34" s="9">
        <v>64312703.869999997</v>
      </c>
      <c r="H34" s="9">
        <v>0</v>
      </c>
      <c r="I34" s="9">
        <v>38588075.110000007</v>
      </c>
      <c r="J34" s="9">
        <f t="shared" si="2"/>
        <v>25724628.75999999</v>
      </c>
      <c r="K34" s="1"/>
    </row>
    <row r="35" spans="1:14" ht="17.100000000000001" customHeight="1">
      <c r="A35" s="1"/>
      <c r="B35" s="10"/>
      <c r="C35" s="1"/>
      <c r="D35" s="11" t="s">
        <v>52</v>
      </c>
      <c r="E35" s="12" t="s">
        <v>53</v>
      </c>
      <c r="F35" s="8">
        <v>2889151</v>
      </c>
      <c r="G35" s="9">
        <v>1495177.1099999999</v>
      </c>
      <c r="H35" s="9">
        <v>0</v>
      </c>
      <c r="I35" s="9">
        <v>1502036.1099999999</v>
      </c>
      <c r="J35" s="9">
        <f t="shared" si="2"/>
        <v>-6859</v>
      </c>
      <c r="K35" s="1"/>
    </row>
    <row r="36" spans="1:14" ht="17.100000000000001" customHeight="1">
      <c r="A36" s="1"/>
      <c r="B36" s="10"/>
      <c r="C36" s="1"/>
      <c r="D36" s="11" t="s">
        <v>54</v>
      </c>
      <c r="E36" s="12" t="s">
        <v>55</v>
      </c>
      <c r="F36" s="8">
        <v>3396948</v>
      </c>
      <c r="G36" s="9">
        <v>1196885.47</v>
      </c>
      <c r="H36" s="9">
        <v>0</v>
      </c>
      <c r="I36" s="9">
        <v>1570832.3199999998</v>
      </c>
      <c r="J36" s="9">
        <f t="shared" si="2"/>
        <v>-373946.84999999986</v>
      </c>
      <c r="K36" s="1"/>
    </row>
    <row r="37" spans="1:14" ht="17.100000000000001" customHeight="1">
      <c r="A37" s="1"/>
      <c r="B37" s="10"/>
      <c r="C37" s="1"/>
      <c r="D37" s="11">
        <v>3600</v>
      </c>
      <c r="E37" s="12" t="s">
        <v>68</v>
      </c>
      <c r="F37" s="8">
        <v>2146464</v>
      </c>
      <c r="G37" s="9">
        <v>2146464</v>
      </c>
      <c r="H37" s="9">
        <v>0</v>
      </c>
      <c r="I37" s="9">
        <v>1245608</v>
      </c>
      <c r="J37" s="9">
        <f t="shared" si="2"/>
        <v>900856</v>
      </c>
      <c r="K37" s="1"/>
    </row>
    <row r="38" spans="1:14" ht="17.100000000000001" customHeight="1">
      <c r="A38" s="1"/>
      <c r="B38" s="10"/>
      <c r="C38" s="1"/>
      <c r="D38" s="11" t="s">
        <v>56</v>
      </c>
      <c r="E38" s="12" t="s">
        <v>57</v>
      </c>
      <c r="F38" s="8">
        <v>700000</v>
      </c>
      <c r="G38" s="9">
        <v>700000</v>
      </c>
      <c r="H38" s="9">
        <v>0</v>
      </c>
      <c r="I38" s="9">
        <v>62298.920000000006</v>
      </c>
      <c r="J38" s="9">
        <f t="shared" si="2"/>
        <v>637701.07999999996</v>
      </c>
      <c r="K38" s="1"/>
    </row>
    <row r="39" spans="1:14" ht="17.100000000000001" customHeight="1">
      <c r="A39" s="1"/>
      <c r="B39" s="10"/>
      <c r="C39" s="1"/>
      <c r="D39" s="11" t="s">
        <v>58</v>
      </c>
      <c r="E39" s="12" t="s">
        <v>59</v>
      </c>
      <c r="F39" s="8">
        <v>125000</v>
      </c>
      <c r="G39" s="9">
        <v>125000</v>
      </c>
      <c r="H39" s="9">
        <v>0</v>
      </c>
      <c r="I39" s="9">
        <v>177561.78000000003</v>
      </c>
      <c r="J39" s="9">
        <f>G39-I39-H39</f>
        <v>-52561.780000000028</v>
      </c>
      <c r="K39" s="1"/>
    </row>
    <row r="40" spans="1:14" ht="17.100000000000001" customHeight="1">
      <c r="A40" s="1"/>
      <c r="B40" s="10"/>
      <c r="C40" s="1"/>
      <c r="D40" s="11" t="s">
        <v>60</v>
      </c>
      <c r="E40" s="12" t="s">
        <v>61</v>
      </c>
      <c r="F40" s="8">
        <v>3294708</v>
      </c>
      <c r="G40" s="9">
        <v>3108997</v>
      </c>
      <c r="H40" s="9">
        <v>0</v>
      </c>
      <c r="I40" s="9">
        <v>2866934.87</v>
      </c>
      <c r="J40" s="9">
        <f t="shared" si="2"/>
        <v>242062.12999999989</v>
      </c>
      <c r="K40" s="1"/>
    </row>
    <row r="41" spans="1:14" ht="17.100000000000001" customHeight="1">
      <c r="A41" s="1"/>
      <c r="B41" s="32" t="s">
        <v>62</v>
      </c>
      <c r="C41" s="32"/>
      <c r="D41" s="32"/>
      <c r="E41" s="32"/>
      <c r="F41" s="8">
        <f>F42</f>
        <v>0</v>
      </c>
      <c r="G41" s="9">
        <f t="shared" ref="G41:J42" si="3">G42</f>
        <v>0</v>
      </c>
      <c r="H41" s="9">
        <f t="shared" si="3"/>
        <v>0</v>
      </c>
      <c r="I41" s="9">
        <f t="shared" si="3"/>
        <v>0</v>
      </c>
      <c r="J41" s="9">
        <f t="shared" si="3"/>
        <v>0</v>
      </c>
      <c r="K41" s="1"/>
      <c r="M41" s="19" t="e">
        <f>J41/G41</f>
        <v>#DIV/0!</v>
      </c>
      <c r="N41" s="20" t="e">
        <f>1-M41</f>
        <v>#DIV/0!</v>
      </c>
    </row>
    <row r="42" spans="1:14" ht="17.100000000000001" customHeight="1">
      <c r="A42" s="1"/>
      <c r="B42" s="10"/>
      <c r="C42" s="11" t="s">
        <v>44</v>
      </c>
      <c r="D42" s="28" t="s">
        <v>45</v>
      </c>
      <c r="E42" s="28"/>
      <c r="F42" s="8">
        <f>F43</f>
        <v>0</v>
      </c>
      <c r="G42" s="9">
        <f>G43</f>
        <v>0</v>
      </c>
      <c r="H42" s="9">
        <f t="shared" si="3"/>
        <v>0</v>
      </c>
      <c r="I42" s="9">
        <f t="shared" si="3"/>
        <v>0</v>
      </c>
      <c r="J42" s="9">
        <f t="shared" si="3"/>
        <v>0</v>
      </c>
      <c r="K42" s="1"/>
    </row>
    <row r="43" spans="1:14" ht="17.100000000000001" customHeight="1">
      <c r="A43" s="1"/>
      <c r="B43" s="10"/>
      <c r="C43" s="1"/>
      <c r="D43" s="11" t="s">
        <v>60</v>
      </c>
      <c r="E43" s="12" t="s">
        <v>61</v>
      </c>
      <c r="F43" s="8">
        <v>0</v>
      </c>
      <c r="G43" s="9">
        <v>0</v>
      </c>
      <c r="H43" s="9">
        <v>0</v>
      </c>
      <c r="I43" s="9">
        <v>0</v>
      </c>
      <c r="J43" s="9">
        <f>G43-I43</f>
        <v>0</v>
      </c>
      <c r="K43" s="1"/>
    </row>
    <row r="44" spans="1:14" ht="21.95" customHeight="1">
      <c r="A44" s="1"/>
      <c r="B44" s="24" t="s">
        <v>63</v>
      </c>
      <c r="C44" s="24"/>
      <c r="D44" s="24"/>
      <c r="E44" s="24"/>
      <c r="F44" s="13">
        <v>0</v>
      </c>
      <c r="G44" s="14">
        <v>0</v>
      </c>
      <c r="H44" s="14">
        <v>0</v>
      </c>
      <c r="I44" s="14">
        <v>0</v>
      </c>
      <c r="J44" s="14">
        <v>0</v>
      </c>
      <c r="K44" s="1"/>
    </row>
    <row r="45" spans="1:14">
      <c r="A45" s="1"/>
      <c r="B45" s="24" t="s">
        <v>64</v>
      </c>
      <c r="C45" s="24"/>
      <c r="D45" s="24"/>
      <c r="E45" s="24"/>
      <c r="F45" s="8">
        <v>0</v>
      </c>
      <c r="G45" s="9">
        <f t="shared" ref="G45:J46" si="4">G46</f>
        <v>0</v>
      </c>
      <c r="H45" s="9">
        <f t="shared" si="4"/>
        <v>0</v>
      </c>
      <c r="I45" s="9">
        <f t="shared" si="4"/>
        <v>0</v>
      </c>
      <c r="J45" s="9">
        <f t="shared" si="4"/>
        <v>0</v>
      </c>
      <c r="K45" s="1"/>
    </row>
    <row r="46" spans="1:14">
      <c r="A46" s="1"/>
      <c r="B46" s="15"/>
      <c r="C46" s="11">
        <v>5000</v>
      </c>
      <c r="D46" s="28" t="s">
        <v>66</v>
      </c>
      <c r="E46" s="33"/>
      <c r="F46" s="8">
        <f>F47</f>
        <v>0</v>
      </c>
      <c r="G46" s="9">
        <f t="shared" si="4"/>
        <v>0</v>
      </c>
      <c r="H46" s="9">
        <f t="shared" si="4"/>
        <v>0</v>
      </c>
      <c r="I46" s="9">
        <f t="shared" si="4"/>
        <v>0</v>
      </c>
      <c r="J46" s="9">
        <f t="shared" si="4"/>
        <v>0</v>
      </c>
      <c r="K46" s="1"/>
    </row>
    <row r="47" spans="1:14">
      <c r="A47" s="1"/>
      <c r="B47" s="16"/>
      <c r="C47" s="17"/>
      <c r="D47" s="17">
        <v>5600</v>
      </c>
      <c r="E47" s="18" t="s">
        <v>67</v>
      </c>
      <c r="F47" s="8">
        <v>0</v>
      </c>
      <c r="G47" s="9">
        <v>0</v>
      </c>
      <c r="H47" s="9">
        <v>0</v>
      </c>
      <c r="I47" s="9">
        <v>0</v>
      </c>
      <c r="J47" s="9">
        <f>G47-I47</f>
        <v>0</v>
      </c>
      <c r="K47" s="1"/>
    </row>
    <row r="48" spans="1:14" ht="40.5" customHeight="1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1"/>
    </row>
    <row r="49" spans="1:11" ht="40.5" customHeight="1">
      <c r="A49" s="1"/>
      <c r="B49" s="1"/>
      <c r="C49" s="30" t="s">
        <v>65</v>
      </c>
      <c r="D49" s="30"/>
      <c r="E49" s="30"/>
      <c r="F49" s="30"/>
      <c r="G49" s="30"/>
      <c r="H49" s="30"/>
      <c r="I49" s="30"/>
      <c r="J49" s="30"/>
      <c r="K49" s="1"/>
    </row>
    <row r="50" spans="1:1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27">
    <mergeCell ref="B7:J7"/>
    <mergeCell ref="D14:E14"/>
    <mergeCell ref="B45:E45"/>
    <mergeCell ref="B48:J48"/>
    <mergeCell ref="C49:J49"/>
    <mergeCell ref="B22:E22"/>
    <mergeCell ref="D23:E23"/>
    <mergeCell ref="D31:E31"/>
    <mergeCell ref="B41:E41"/>
    <mergeCell ref="D42:E42"/>
    <mergeCell ref="B44:E44"/>
    <mergeCell ref="D46:E46"/>
    <mergeCell ref="B2:J2"/>
    <mergeCell ref="B3:J3"/>
    <mergeCell ref="B4:J4"/>
    <mergeCell ref="B5:J5"/>
    <mergeCell ref="B6:J6"/>
    <mergeCell ref="J8:J10"/>
    <mergeCell ref="D9:E9"/>
    <mergeCell ref="B11:E11"/>
    <mergeCell ref="B12:E12"/>
    <mergeCell ref="B13:E13"/>
    <mergeCell ref="B8:E8"/>
    <mergeCell ref="F8:F10"/>
    <mergeCell ref="G8:G10"/>
    <mergeCell ref="H8:H10"/>
    <mergeCell ref="I8:I10"/>
  </mergeCells>
  <pageMargins left="0.70866141732283472" right="0.70866141732283472" top="0.74803149606299213" bottom="0.74803149606299213" header="0.31496062992125984" footer="0.31496062992125984"/>
  <pageSetup scale="63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B95226-5DB5-47F5-A1FD-9EF5D0405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B51FCA-21C9-463B-B01C-DD25B6EE5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C37E4-4F47-4A88-9245-B2387A226445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2020-02-19T22:37:03Z</cp:lastPrinted>
  <dcterms:created xsi:type="dcterms:W3CDTF">2020-02-18T00:28:04Z</dcterms:created>
  <dcterms:modified xsi:type="dcterms:W3CDTF">2023-01-27T22:40:02Z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